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100010\Desktop\РАСКРЫТИЕ\"/>
    </mc:Choice>
  </mc:AlternateContent>
  <xr:revisionPtr revIDLastSave="0" documentId="13_ncr:1_{BB4ECBEE-15C8-45C9-8FF3-B8E69545B0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2.3" sheetId="1" r:id="rId1"/>
  </sheets>
  <definedNames>
    <definedName name="_xlnm.Print_Titles" localSheetId="0">'Форма 2.3'!$A:$B</definedName>
    <definedName name="_xlnm.Print_Area" localSheetId="0">'Форма 2.3'!$A$1:$N$24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F20" i="1"/>
  <c r="F17" i="1" s="1"/>
  <c r="E20" i="1"/>
  <c r="E17" i="1" s="1"/>
  <c r="D20" i="1"/>
  <c r="C20" i="1"/>
  <c r="D10" i="1"/>
  <c r="D9" i="1"/>
  <c r="G17" i="1"/>
  <c r="H17" i="1"/>
  <c r="I17" i="1"/>
  <c r="J17" i="1"/>
  <c r="K17" i="1"/>
  <c r="L17" i="1"/>
  <c r="M17" i="1"/>
  <c r="N17" i="1"/>
  <c r="C10" i="1"/>
  <c r="C9" i="1" l="1"/>
  <c r="D17" i="1" l="1"/>
  <c r="C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A8" authorId="0" shapeId="0" xr:uid="{58FDE770-6EB5-49E7-B0FC-B676C96B79C7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Текущий ремонт</t>
        </r>
      </text>
    </comment>
    <comment ref="A9" authorId="0" shapeId="0" xr:uid="{678043C5-D603-455D-81A5-075E306796C3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 без благоустройства и уборки + прочие подряды по ремонту оборудования+ ВДГО</t>
        </r>
      </text>
    </comment>
    <comment ref="A10" authorId="0" shapeId="0" xr:uid="{43DEA5E9-98E2-441F-A0A5-2E9BD421A89E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ТО лифтов + освид.+страхов.</t>
        </r>
      </text>
    </comment>
    <comment ref="A13" authorId="0" shapeId="0" xr:uid="{E7FF9031-C813-4425-8A10-2C1E35EDF671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</t>
        </r>
      </text>
    </comment>
    <comment ref="A14" authorId="0" shapeId="0" xr:uid="{1E0C19C2-71D3-47EF-A9DF-1910ED4DCA92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 + материалы для уборки и озеленения</t>
        </r>
      </text>
    </comment>
  </commentList>
</comments>
</file>

<file path=xl/sharedStrings.xml><?xml version="1.0" encoding="utf-8"?>
<sst xmlns="http://schemas.openxmlformats.org/spreadsheetml/2006/main" count="64" uniqueCount="37">
  <si>
    <t>Форма 2. Сведения о многоквартирных домах, управления которыми осуществляет управляющая организация ООО "Сфера"</t>
  </si>
  <si>
    <t>Наименование (виды) работ и услуг</t>
  </si>
  <si>
    <t>Единица измерения</t>
  </si>
  <si>
    <t>Дата заполнения/ внесения изменений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</si>
  <si>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</si>
  <si>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</si>
  <si>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</si>
  <si>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</si>
  <si>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</si>
  <si>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</si>
  <si>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</si>
  <si>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</si>
  <si>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</si>
  <si>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</si>
  <si>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</si>
  <si>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</si>
  <si>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</si>
  <si>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</si>
  <si>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</si>
  <si>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</si>
  <si>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</si>
  <si>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</si>
  <si>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</si>
  <si>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2019 год</t>
  </si>
  <si>
    <t>Годовая плановая стоимость работ (услуг) на 2019г.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</si>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</sst>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2" fontId="0" fillId="0" borderId="0" xfId="0" applyNumberFormat="1"/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9"/>
  <sheetViews>
    <sheetView showGridLines="0" tabSelected="1" topLeftCell="A3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3" sqref="C3"/>
    </sheetView>
  </sheetViews>
  <sheetFormatPr defaultRowHeight="12.75" x14ac:dyDescent="0.2"/>
  <cols>
    <col min="1" max="1" width="92.1640625" customWidth="1"/>
    <col min="2" max="2" width="14" customWidth="1"/>
    <col min="3" max="14" width="20.83203125" customWidth="1"/>
  </cols>
  <sheetData>
    <row r="2" spans="1:14" ht="33.75" customHeight="1" x14ac:dyDescent="0.2">
      <c r="A2" s="1" t="s">
        <v>0</v>
      </c>
    </row>
    <row r="3" spans="1:14" ht="51" customHeight="1" x14ac:dyDescent="0.2">
      <c r="A3" s="2" t="s">
        <v>23</v>
      </c>
    </row>
    <row r="5" spans="1:14" ht="46.5" customHeight="1" x14ac:dyDescent="0.2">
      <c r="A5" s="14" t="s">
        <v>1</v>
      </c>
      <c r="B5" s="14" t="s">
        <v>2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</row>
    <row r="6" spans="1:14" ht="18.75" x14ac:dyDescent="0.2">
      <c r="A6" s="4" t="s">
        <v>3</v>
      </c>
      <c r="B6" s="5"/>
      <c r="C6" s="6">
        <v>43551</v>
      </c>
      <c r="D6" s="6">
        <v>43551</v>
      </c>
      <c r="E6" s="6">
        <v>43551</v>
      </c>
      <c r="F6" s="6">
        <v>43551</v>
      </c>
      <c r="G6" s="6">
        <v>43551</v>
      </c>
      <c r="H6" s="6">
        <v>43551</v>
      </c>
      <c r="I6" s="6">
        <v>43551</v>
      </c>
      <c r="J6" s="6">
        <v>43551</v>
      </c>
      <c r="K6" s="6">
        <v>43551</v>
      </c>
      <c r="L6" s="6">
        <v>43551</v>
      </c>
      <c r="M6" s="6">
        <v>43551</v>
      </c>
      <c r="N6" s="6">
        <v>43551</v>
      </c>
    </row>
    <row r="7" spans="1:14" ht="45" x14ac:dyDescent="0.2">
      <c r="A7" s="7" t="s">
        <v>4</v>
      </c>
      <c r="B7" s="5"/>
      <c r="C7" s="8" t="s">
        <v>24</v>
      </c>
      <c r="D7" s="8" t="s">
        <v>24</v>
      </c>
      <c r="E7" s="8" t="s">
        <v>24</v>
      </c>
      <c r="F7" s="8" t="s">
        <v>24</v>
      </c>
      <c r="G7" s="8" t="s">
        <v>24</v>
      </c>
      <c r="H7" s="8" t="s">
        <v>24</v>
      </c>
      <c r="I7" s="8" t="s">
        <v>24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</row>
    <row r="8" spans="1:14" ht="31.5" x14ac:dyDescent="0.2">
      <c r="A8" s="9" t="s">
        <v>5</v>
      </c>
      <c r="B8" s="10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47.25" x14ac:dyDescent="0.2">
      <c r="A9" s="9" t="s">
        <v>7</v>
      </c>
      <c r="B9" s="10" t="s">
        <v>6</v>
      </c>
      <c r="C9" s="13">
        <f>49694</f>
        <v>49694</v>
      </c>
      <c r="D9" s="13">
        <f>49878</f>
        <v>49878</v>
      </c>
      <c r="E9" s="13">
        <f>36098+2652*12</f>
        <v>67922</v>
      </c>
      <c r="F9" s="13">
        <f>2652*12+35505</f>
        <v>67329</v>
      </c>
      <c r="G9" s="13">
        <f>547*12+7318</f>
        <v>13882</v>
      </c>
      <c r="H9" s="13">
        <f>162*12+1418</f>
        <v>3362</v>
      </c>
      <c r="I9" s="13">
        <f>162*12+1534</f>
        <v>3478</v>
      </c>
      <c r="J9" s="13">
        <f>162*12+1969</f>
        <v>3913</v>
      </c>
      <c r="K9" s="13">
        <f>347*12+4935</f>
        <v>9099</v>
      </c>
      <c r="L9" s="13">
        <f>347*12+5091</f>
        <v>9255</v>
      </c>
      <c r="M9" s="13">
        <f>347*12+4902</f>
        <v>9066</v>
      </c>
      <c r="N9" s="13">
        <v>4853</v>
      </c>
    </row>
    <row r="10" spans="1:14" ht="15.75" x14ac:dyDescent="0.2">
      <c r="A10" s="9" t="s">
        <v>8</v>
      </c>
      <c r="B10" s="10" t="s">
        <v>6</v>
      </c>
      <c r="C10" s="13">
        <f>170010+833*12+13187</f>
        <v>193193</v>
      </c>
      <c r="D10" s="13">
        <f>162475+833*12+13187</f>
        <v>185658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ht="15.75" x14ac:dyDescent="0.2">
      <c r="A11" s="9" t="s">
        <v>9</v>
      </c>
      <c r="B11" s="10" t="s">
        <v>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ht="15.75" x14ac:dyDescent="0.2">
      <c r="A12" s="9" t="s">
        <v>10</v>
      </c>
      <c r="B12" s="10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31.5" x14ac:dyDescent="0.2">
      <c r="A13" s="9" t="s">
        <v>11</v>
      </c>
      <c r="B13" s="10" t="s">
        <v>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ht="47.25" x14ac:dyDescent="0.2">
      <c r="A14" s="9" t="s">
        <v>12</v>
      </c>
      <c r="B14" s="10" t="s">
        <v>6</v>
      </c>
      <c r="C14" s="13">
        <v>37270</v>
      </c>
      <c r="D14" s="13">
        <v>37408</v>
      </c>
      <c r="E14" s="13">
        <v>27073</v>
      </c>
      <c r="F14" s="13">
        <v>26629</v>
      </c>
      <c r="G14" s="13">
        <v>5488</v>
      </c>
      <c r="H14" s="13">
        <v>1064</v>
      </c>
      <c r="I14" s="13">
        <v>1150</v>
      </c>
      <c r="J14" s="13">
        <v>1477</v>
      </c>
      <c r="K14" s="13">
        <v>3701</v>
      </c>
      <c r="L14" s="13">
        <v>3818</v>
      </c>
      <c r="M14" s="13">
        <v>3677</v>
      </c>
      <c r="N14" s="13">
        <v>3640</v>
      </c>
    </row>
    <row r="15" spans="1:14" ht="31.5" x14ac:dyDescent="0.2">
      <c r="A15" s="9" t="s">
        <v>13</v>
      </c>
      <c r="B15" s="10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ht="15.75" x14ac:dyDescent="0.2">
      <c r="A16" s="9" t="s">
        <v>14</v>
      </c>
      <c r="B16" s="10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ht="15.75" x14ac:dyDescent="0.2">
      <c r="A17" s="9" t="s">
        <v>15</v>
      </c>
      <c r="B17" s="10" t="s">
        <v>6</v>
      </c>
      <c r="C17" s="13">
        <f>SUM(C18:C22)</f>
        <v>7356</v>
      </c>
      <c r="D17" s="13">
        <f>SUM(D18:D22)</f>
        <v>76944</v>
      </c>
      <c r="E17" s="13">
        <f t="shared" ref="E17:N17" si="0">SUM(E18:E22)</f>
        <v>4116</v>
      </c>
      <c r="F17" s="13">
        <f t="shared" si="0"/>
        <v>13872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</row>
    <row r="18" spans="1:14" ht="15.75" x14ac:dyDescent="0.2">
      <c r="A18" s="11" t="s">
        <v>16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15.75" x14ac:dyDescent="0.2">
      <c r="A19" s="11" t="s">
        <v>17</v>
      </c>
      <c r="B19" s="10" t="s">
        <v>6</v>
      </c>
      <c r="C19" s="13">
        <v>0</v>
      </c>
      <c r="D19" s="13">
        <v>69552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ht="15.75" x14ac:dyDescent="0.2">
      <c r="A20" s="11" t="s">
        <v>18</v>
      </c>
      <c r="B20" s="10" t="s">
        <v>6</v>
      </c>
      <c r="C20" s="13">
        <f>613*12</f>
        <v>7356</v>
      </c>
      <c r="D20" s="13">
        <f>616*12</f>
        <v>7392</v>
      </c>
      <c r="E20" s="13">
        <f>343*12</f>
        <v>4116</v>
      </c>
      <c r="F20" s="13">
        <f>1156*12</f>
        <v>13872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15.75" x14ac:dyDescent="0.2">
      <c r="A21" s="11" t="s">
        <v>19</v>
      </c>
      <c r="B21" s="10" t="s">
        <v>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15.75" x14ac:dyDescent="0.2">
      <c r="A22" s="11" t="s">
        <v>20</v>
      </c>
      <c r="B22" s="10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ht="15.75" x14ac:dyDescent="0.2">
      <c r="A23" s="9" t="s">
        <v>21</v>
      </c>
      <c r="B23" s="10" t="s">
        <v>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5.75" x14ac:dyDescent="0.2">
      <c r="A24" s="9" t="s">
        <v>22</v>
      </c>
      <c r="B24" s="10" t="s">
        <v>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6" spans="1:14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9" spans="1:14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</vt:lpstr>
      <vt:lpstr>'Форма 2.3'!Заголовки_для_печати</vt:lpstr>
      <vt:lpstr>'Форма 2.3'!Область_печати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SF100010</cp:lastModifiedBy>
  <cp:lastPrinted>2018-04-09T10:20:54Z</cp:lastPrinted>
  <dcterms:created xsi:type="dcterms:W3CDTF">2017-03-14T13:07:56Z</dcterms:created>
  <dcterms:modified xsi:type="dcterms:W3CDTF">2019-03-22T12:24:15Z</dcterms:modified>
</cp:coreProperties>
</file>