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F100010\Desktop\РАСКРЫТИЕ\"/>
    </mc:Choice>
  </mc:AlternateContent>
  <xr:revisionPtr revIDLastSave="0" documentId="13_ncr:1_{BB4ECBEE-15C8-45C9-8FF3-B8E69545B0C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Форма 2.3" sheetId="1" r:id="rId1"/>
  </sheets>
  <definedNames>
    <definedName name="_xlnm.Print_Titles" localSheetId="0">'Форма 2.3'!$A:$B</definedName>
    <definedName name="_xlnm.Print_Area" localSheetId="0">'Форма 2.3'!$A$1:$N$24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9" i="1" l="1"/>
  <c r="L9" i="1"/>
  <c r="K9" i="1"/>
  <c r="J9" i="1"/>
  <c r="I9" i="1"/>
  <c r="H9" i="1"/>
  <c r="G9" i="1"/>
  <c r="F9" i="1"/>
  <c r="E9" i="1"/>
  <c r="F20" i="1"/>
  <c r="F17" i="1" s="1"/>
  <c r="E20" i="1"/>
  <c r="E17" i="1" s="1"/>
  <c r="D20" i="1"/>
  <c r="C20" i="1"/>
  <c r="D10" i="1"/>
  <c r="D9" i="1"/>
  <c r="G17" i="1"/>
  <c r="H17" i="1"/>
  <c r="I17" i="1"/>
  <c r="J17" i="1"/>
  <c r="K17" i="1"/>
  <c r="L17" i="1"/>
  <c r="M17" i="1"/>
  <c r="N17" i="1"/>
  <c r="C10" i="1"/>
  <c r="C9" i="1" l="1"/>
  <c r="D17" i="1" l="1"/>
  <c r="C1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SF100010</author>
  </authors>
  <commentList>
    <comment ref="A8" authorId="0" shapeId="0" xr:uid="{58FDE770-6EB5-49E7-B0FC-B676C96B79C7}">
      <text>
        <r>
          <rPr>
            <b/>
            <sz val="9"/>
            <color indexed="81"/>
            <rFont val="Tahoma"/>
            <family val="2"/>
            <charset val="204"/>
          </rPr>
          <t>SF100010:</t>
        </r>
        <r>
          <rPr>
            <sz val="9"/>
            <color indexed="81"/>
            <rFont val="Tahoma"/>
            <family val="2"/>
            <charset val="204"/>
          </rPr>
          <t xml:space="preserve">
Текущий ремонт</t>
        </r>
      </text>
    </comment>
    <comment ref="A9" authorId="0" shapeId="0" xr:uid="{678043C5-D603-455D-81A5-075E306796C3}">
      <text>
        <r>
          <rPr>
            <b/>
            <sz val="9"/>
            <color indexed="81"/>
            <rFont val="Tahoma"/>
            <family val="2"/>
            <charset val="204"/>
          </rPr>
          <t>SF100010:</t>
        </r>
        <r>
          <rPr>
            <sz val="9"/>
            <color indexed="81"/>
            <rFont val="Tahoma"/>
            <family val="2"/>
            <charset val="204"/>
          </rPr>
          <t xml:space="preserve">
материалы и ГСМ без благоустройства и уборки + прочие подряды по ремонту оборудования+ ВДГО</t>
        </r>
      </text>
    </comment>
    <comment ref="A10" authorId="0" shapeId="0" xr:uid="{43DEA5E9-98E2-441F-A0A5-2E9BD421A89E}">
      <text>
        <r>
          <rPr>
            <b/>
            <sz val="9"/>
            <color indexed="81"/>
            <rFont val="Tahoma"/>
            <family val="2"/>
            <charset val="204"/>
          </rPr>
          <t>SF100010:</t>
        </r>
        <r>
          <rPr>
            <sz val="9"/>
            <color indexed="81"/>
            <rFont val="Tahoma"/>
            <family val="2"/>
            <charset val="204"/>
          </rPr>
          <t xml:space="preserve">
ТО лифтов + освид.+страхов.</t>
        </r>
      </text>
    </comment>
    <comment ref="A13" authorId="0" shapeId="0" xr:uid="{E7FF9031-C813-4425-8A10-2C1E35EDF671}">
      <text>
        <r>
          <rPr>
            <b/>
            <sz val="9"/>
            <color indexed="81"/>
            <rFont val="Tahoma"/>
            <family val="2"/>
            <charset val="204"/>
          </rPr>
          <t>SF100010:</t>
        </r>
        <r>
          <rPr>
            <sz val="9"/>
            <color indexed="81"/>
            <rFont val="Tahoma"/>
            <family val="2"/>
            <charset val="204"/>
          </rPr>
          <t xml:space="preserve">
уборка МОП+ ТО ОДС+ТО ВПВ</t>
        </r>
      </text>
    </comment>
    <comment ref="A14" authorId="0" shapeId="0" xr:uid="{1E0C19C2-71D3-47EF-A9DF-1910ED4DCA92}">
      <text>
        <r>
          <rPr>
            <b/>
            <sz val="9"/>
            <color indexed="81"/>
            <rFont val="Tahoma"/>
            <family val="2"/>
            <charset val="204"/>
          </rPr>
          <t>SF100010:</t>
        </r>
        <r>
          <rPr>
            <sz val="9"/>
            <color indexed="81"/>
            <rFont val="Tahoma"/>
            <family val="2"/>
            <charset val="204"/>
          </rPr>
          <t xml:space="preserve">
уборка ПТ + материалы для уборки и озеленения</t>
        </r>
      </text>
    </comment>
  </commentList>
</comments>
</file>

<file path=xl/sharedStrings.xml><?xml version="1.0" encoding="utf-8"?>
<sst xmlns="http://schemas.openxmlformats.org/spreadsheetml/2006/main" count="64" uniqueCount="37">
  <si>
    <t>Форма 2. Сведения о многоквартирных домах, управления которыми осуществляет управляющая организация ООО "Сфера"</t>
  </si>
  <si>
    <t>Наименование (виды) работ и услуг</t>
  </si>
  <si>
    <t>Единица измерения</t>
  </si>
  <si>
    <t>Дата заполнения/ внесения изменений</t>
  </si>
  <si>
    <t>Годовая плановая стоимость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</si>
  <si>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</si>
  <si>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руб.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</si>
  <si>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</si>
  <si>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лифта (лифтов) в многоквартирном доме</t>
  </si>
  <si>
    <t>Работы по обеспечению вывоза бытовых отходов</t>
  </si>
  <si>
    <t>Работы по содержанию и ремонту мусоропроводов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</si>
  <si>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</si>
  <si>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</si>
  <si>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Обеспечение устранения аварий на внутридомовых инженерных системах в многоквартирном доме</t>
  </si>
  <si>
    <t>Текущий ремонт и благоустройство</t>
  </si>
  <si>
    <t>Прочие услуги</t>
  </si>
  <si>
    <t>Техническое обслуживание системы ДУ и ППА</t>
  </si>
  <si>
    <t>Техническое обслуживание запирающих устройств</t>
  </si>
  <si>
    <t>Дератизация</t>
  </si>
  <si>
    <t>Проверка КИП и ОПУ</t>
  </si>
  <si>
    <t>Утилизация ламп</t>
  </si>
  <si>
    <t>Техническое обслуживание ИТП</t>
  </si>
  <si>
    <t>Услуга "Консьерж"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</si>
  <si>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многоквартирными домами на 2019 год</t>
  </si>
  <si>
    <t>Годовая плановая стоимость работ (услуг) на 2019г.</t>
  </si>
  <si>
    <t>Московская область, 
г. Пущино, мкр. АБ, д. 22</t>
  </si>
  <si>
    <t>Московская область, 
г. Пущино, мкр. АБ, д. 23</t>
  </si>
  <si>
    <t>Московская область, 
г. Пущино, мкр. Г, д. 21</t>
  </si>
  <si>
    <t>Московская область, 
г. Пущино, мкр. Г, д. 22</t>
  </si>
  <si>
    <t>Московская область, 
г. Пущино, мкр. ФИАН, д. 1</t>
  </si>
  <si>
    <t>Московская область, 
г. Пущино, мкр. ФИАН, д. 2</t>
  </si>
  <si>
    <t>Московская область, 
г. Пущино, мкр. ФИАН, д. 3</t>
  </si>
  <si>
    <t>Московская область, 
г. Пущино, мкр. ФИАН, д. 4</t>
  </si>
  <si>
    <t>Московская область, 
г. Пущино, мкр. ФИАН, д. 5</t>
  </si>
  <si>
    <t>Московская область, 
г. Пущино, мкр. ФИАН, д. 6</t>
  </si>
  <si>
    <t>Московская область, 
г. Пущино, мкр. ФИАН, д. 7</t>
  </si>
  <si>
    <t>Московская область, 
г. Пущино, мкр. ФИАН, д.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</si>
</sst>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Times New Roman"/>
      <family val="2"/>
      <charset val="204"/>
    </font>
    <font>
      <b/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49" fontId="0" fillId="0" borderId="0" xfId="1" applyNumberFormat="1" applyFont="1" applyAlignment="1">
      <alignment horizontal="left" vertical="center" wrapText="1"/>
    </xf>
    <xf numFmtId="49" fontId="1" fillId="0" borderId="0" xfId="1" applyNumberFormat="1" applyFont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1" applyFont="1" applyBorder="1" applyAlignment="1">
      <alignment vertical="top" wrapText="1"/>
    </xf>
    <xf numFmtId="4" fontId="5" fillId="0" borderId="1" xfId="0" applyNumberFormat="1" applyFont="1" applyBorder="1" applyAlignment="1">
      <alignment horizontal="center" vertical="top" wrapText="1"/>
    </xf>
    <xf numFmtId="14" fontId="6" fillId="0" borderId="1" xfId="0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 indent="2"/>
    </xf>
    <xf numFmtId="2" fontId="0" fillId="0" borderId="0" xfId="0" applyNumberFormat="1"/>
    <xf numFmtId="4" fontId="8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5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29"/>
  <sheetViews>
    <sheetView showGridLines="0" tabSelected="1" topLeftCell="A3" zoomScaleNormal="100" workbookViewId="0">
      <pane xSplit="2" ySplit="5" topLeftCell="C8" activePane="bottomRight" state="frozen"/>
      <selection activeCell="A3" sqref="A3"/>
      <selection pane="topRight" activeCell="C3" sqref="C3"/>
      <selection pane="bottomLeft" activeCell="A8" sqref="A8"/>
      <selection pane="bottomRight" activeCell="C3" sqref="C3"/>
    </sheetView>
  </sheetViews>
  <sheetFormatPr defaultRowHeight="12.75" x14ac:dyDescent="0.2"/>
  <cols>
    <col min="1" max="1" width="92.1640625" customWidth="1"/>
    <col min="2" max="2" width="14" customWidth="1"/>
    <col min="3" max="14" width="20.83203125" customWidth="1"/>
  </cols>
  <sheetData>
    <row r="2" spans="1:14" ht="33.75" customHeight="1" x14ac:dyDescent="0.2">
      <c r="A2" s="1" t="s">
        <v>0</v>
      </c>
    </row>
    <row r="3" spans="1:14" ht="51" customHeight="1" x14ac:dyDescent="0.2">
      <c r="A3" s="2" t="s">
        <v>23</v>
      </c>
    </row>
    <row r="5" spans="1:14" ht="46.5" customHeight="1" x14ac:dyDescent="0.2">
      <c r="A5" s="14" t="s">
        <v>1</v>
      </c>
      <c r="B5" s="14" t="s">
        <v>2</v>
      </c>
      <c r="C5" s="3" t="s">
        <v>25</v>
      </c>
      <c r="D5" s="3" t="s">
        <v>26</v>
      </c>
      <c r="E5" s="3" t="s">
        <v>27</v>
      </c>
      <c r="F5" s="3" t="s">
        <v>28</v>
      </c>
      <c r="G5" s="3" t="s">
        <v>29</v>
      </c>
      <c r="H5" s="3" t="s">
        <v>30</v>
      </c>
      <c r="I5" s="3" t="s">
        <v>31</v>
      </c>
      <c r="J5" s="3" t="s">
        <v>32</v>
      </c>
      <c r="K5" s="3" t="s">
        <v>33</v>
      </c>
      <c r="L5" s="3" t="s">
        <v>34</v>
      </c>
      <c r="M5" s="3" t="s">
        <v>35</v>
      </c>
      <c r="N5" s="3" t="s">
        <v>36</v>
      </c>
    </row>
    <row r="6" spans="1:14" ht="18.75" x14ac:dyDescent="0.2">
      <c r="A6" s="4" t="s">
        <v>3</v>
      </c>
      <c r="B6" s="5"/>
      <c r="C6" s="6">
        <v>43551</v>
      </c>
      <c r="D6" s="6">
        <v>43551</v>
      </c>
      <c r="E6" s="6">
        <v>43551</v>
      </c>
      <c r="F6" s="6">
        <v>43551</v>
      </c>
      <c r="G6" s="6">
        <v>43551</v>
      </c>
      <c r="H6" s="6">
        <v>43551</v>
      </c>
      <c r="I6" s="6">
        <v>43551</v>
      </c>
      <c r="J6" s="6">
        <v>43551</v>
      </c>
      <c r="K6" s="6">
        <v>43551</v>
      </c>
      <c r="L6" s="6">
        <v>43551</v>
      </c>
      <c r="M6" s="6">
        <v>43551</v>
      </c>
      <c r="N6" s="6">
        <v>43551</v>
      </c>
    </row>
    <row r="7" spans="1:14" ht="45" x14ac:dyDescent="0.2">
      <c r="A7" s="7" t="s">
        <v>4</v>
      </c>
      <c r="B7" s="5"/>
      <c r="C7" s="8" t="s">
        <v>24</v>
      </c>
      <c r="D7" s="8" t="s">
        <v>24</v>
      </c>
      <c r="E7" s="8" t="s">
        <v>24</v>
      </c>
      <c r="F7" s="8" t="s">
        <v>24</v>
      </c>
      <c r="G7" s="8" t="s">
        <v>24</v>
      </c>
      <c r="H7" s="8" t="s">
        <v>24</v>
      </c>
      <c r="I7" s="8" t="s">
        <v>24</v>
      </c>
      <c r="J7" s="8" t="s">
        <v>24</v>
      </c>
      <c r="K7" s="8" t="s">
        <v>24</v>
      </c>
      <c r="L7" s="8" t="s">
        <v>24</v>
      </c>
      <c r="M7" s="8" t="s">
        <v>24</v>
      </c>
      <c r="N7" s="8" t="s">
        <v>24</v>
      </c>
    </row>
    <row r="8" spans="1:14" ht="31.5" x14ac:dyDescent="0.2">
      <c r="A8" s="9" t="s">
        <v>5</v>
      </c>
      <c r="B8" s="10" t="s">
        <v>6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</row>
    <row r="9" spans="1:14" ht="47.25" x14ac:dyDescent="0.2">
      <c r="A9" s="9" t="s">
        <v>7</v>
      </c>
      <c r="B9" s="10" t="s">
        <v>6</v>
      </c>
      <c r="C9" s="13">
        <f>49694</f>
        <v>49694</v>
      </c>
      <c r="D9" s="13">
        <f>49878</f>
        <v>49878</v>
      </c>
      <c r="E9" s="13">
        <f>36098+2652*12</f>
        <v>67922</v>
      </c>
      <c r="F9" s="13">
        <f>2652*12+35505</f>
        <v>67329</v>
      </c>
      <c r="G9" s="13">
        <f>547*12+7318</f>
        <v>13882</v>
      </c>
      <c r="H9" s="13">
        <f>162*12+1418</f>
        <v>3362</v>
      </c>
      <c r="I9" s="13">
        <f>162*12+1534</f>
        <v>3478</v>
      </c>
      <c r="J9" s="13">
        <f>162*12+1969</f>
        <v>3913</v>
      </c>
      <c r="K9" s="13">
        <f>347*12+4935</f>
        <v>9099</v>
      </c>
      <c r="L9" s="13">
        <f>347*12+5091</f>
        <v>9255</v>
      </c>
      <c r="M9" s="13">
        <f>347*12+4902</f>
        <v>9066</v>
      </c>
      <c r="N9" s="13">
        <v>4853</v>
      </c>
    </row>
    <row r="10" spans="1:14" ht="15.75" x14ac:dyDescent="0.2">
      <c r="A10" s="9" t="s">
        <v>8</v>
      </c>
      <c r="B10" s="10" t="s">
        <v>6</v>
      </c>
      <c r="C10" s="13">
        <f>170010+833*12+13187</f>
        <v>193193</v>
      </c>
      <c r="D10" s="13">
        <f>162475+833*12+13187</f>
        <v>185658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</row>
    <row r="11" spans="1:14" ht="15.75" x14ac:dyDescent="0.2">
      <c r="A11" s="9" t="s">
        <v>9</v>
      </c>
      <c r="B11" s="10" t="s">
        <v>6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</row>
    <row r="12" spans="1:14" ht="15.75" x14ac:dyDescent="0.2">
      <c r="A12" s="9" t="s">
        <v>10</v>
      </c>
      <c r="B12" s="10" t="s">
        <v>6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</row>
    <row r="13" spans="1:14" ht="31.5" x14ac:dyDescent="0.2">
      <c r="A13" s="9" t="s">
        <v>11</v>
      </c>
      <c r="B13" s="10" t="s">
        <v>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</row>
    <row r="14" spans="1:14" ht="47.25" x14ac:dyDescent="0.2">
      <c r="A14" s="9" t="s">
        <v>12</v>
      </c>
      <c r="B14" s="10" t="s">
        <v>6</v>
      </c>
      <c r="C14" s="13">
        <v>37270</v>
      </c>
      <c r="D14" s="13">
        <v>37408</v>
      </c>
      <c r="E14" s="13">
        <v>27073</v>
      </c>
      <c r="F14" s="13">
        <v>26629</v>
      </c>
      <c r="G14" s="13">
        <v>5488</v>
      </c>
      <c r="H14" s="13">
        <v>1064</v>
      </c>
      <c r="I14" s="13">
        <v>1150</v>
      </c>
      <c r="J14" s="13">
        <v>1477</v>
      </c>
      <c r="K14" s="13">
        <v>3701</v>
      </c>
      <c r="L14" s="13">
        <v>3818</v>
      </c>
      <c r="M14" s="13">
        <v>3677</v>
      </c>
      <c r="N14" s="13">
        <v>3640</v>
      </c>
    </row>
    <row r="15" spans="1:14" ht="31.5" x14ac:dyDescent="0.2">
      <c r="A15" s="9" t="s">
        <v>13</v>
      </c>
      <c r="B15" s="10" t="s">
        <v>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</row>
    <row r="16" spans="1:14" ht="15.75" x14ac:dyDescent="0.2">
      <c r="A16" s="9" t="s">
        <v>14</v>
      </c>
      <c r="B16" s="10" t="s">
        <v>6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</row>
    <row r="17" spans="1:14" ht="15.75" x14ac:dyDescent="0.2">
      <c r="A17" s="9" t="s">
        <v>15</v>
      </c>
      <c r="B17" s="10" t="s">
        <v>6</v>
      </c>
      <c r="C17" s="13">
        <f>SUM(C18:C22)</f>
        <v>7356</v>
      </c>
      <c r="D17" s="13">
        <f>SUM(D18:D22)</f>
        <v>76944</v>
      </c>
      <c r="E17" s="13">
        <f t="shared" ref="E17:N17" si="0">SUM(E18:E22)</f>
        <v>4116</v>
      </c>
      <c r="F17" s="13">
        <f t="shared" si="0"/>
        <v>13872</v>
      </c>
      <c r="G17" s="13">
        <f t="shared" si="0"/>
        <v>0</v>
      </c>
      <c r="H17" s="13">
        <f t="shared" si="0"/>
        <v>0</v>
      </c>
      <c r="I17" s="13">
        <f t="shared" si="0"/>
        <v>0</v>
      </c>
      <c r="J17" s="13">
        <f t="shared" si="0"/>
        <v>0</v>
      </c>
      <c r="K17" s="13">
        <f t="shared" si="0"/>
        <v>0</v>
      </c>
      <c r="L17" s="13">
        <f t="shared" si="0"/>
        <v>0</v>
      </c>
      <c r="M17" s="13">
        <f t="shared" si="0"/>
        <v>0</v>
      </c>
      <c r="N17" s="13">
        <f t="shared" si="0"/>
        <v>0</v>
      </c>
    </row>
    <row r="18" spans="1:14" ht="15.75" x14ac:dyDescent="0.2">
      <c r="A18" s="11" t="s">
        <v>16</v>
      </c>
      <c r="B18" s="10" t="s">
        <v>6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</row>
    <row r="19" spans="1:14" ht="15.75" x14ac:dyDescent="0.2">
      <c r="A19" s="11" t="s">
        <v>17</v>
      </c>
      <c r="B19" s="10" t="s">
        <v>6</v>
      </c>
      <c r="C19" s="13">
        <v>0</v>
      </c>
      <c r="D19" s="13">
        <v>69552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</row>
    <row r="20" spans="1:14" ht="15.75" x14ac:dyDescent="0.2">
      <c r="A20" s="11" t="s">
        <v>18</v>
      </c>
      <c r="B20" s="10" t="s">
        <v>6</v>
      </c>
      <c r="C20" s="13">
        <f>613*12</f>
        <v>7356</v>
      </c>
      <c r="D20" s="13">
        <f>616*12</f>
        <v>7392</v>
      </c>
      <c r="E20" s="13">
        <f>343*12</f>
        <v>4116</v>
      </c>
      <c r="F20" s="13">
        <f>1156*12</f>
        <v>13872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</row>
    <row r="21" spans="1:14" ht="15.75" x14ac:dyDescent="0.2">
      <c r="A21" s="11" t="s">
        <v>19</v>
      </c>
      <c r="B21" s="10" t="s">
        <v>6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</row>
    <row r="22" spans="1:14" ht="15.75" x14ac:dyDescent="0.2">
      <c r="A22" s="11" t="s">
        <v>20</v>
      </c>
      <c r="B22" s="10" t="s">
        <v>6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</row>
    <row r="23" spans="1:14" ht="15.75" x14ac:dyDescent="0.2">
      <c r="A23" s="9" t="s">
        <v>21</v>
      </c>
      <c r="B23" s="10" t="s">
        <v>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</row>
    <row r="24" spans="1:14" ht="15.75" x14ac:dyDescent="0.2">
      <c r="A24" s="9" t="s">
        <v>22</v>
      </c>
      <c r="B24" s="10" t="s">
        <v>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</row>
    <row r="26" spans="1:14" x14ac:dyDescent="0.2"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9" spans="1:14" x14ac:dyDescent="0.2"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</sheetData>
  <pageMargins left="0.39370078740157483" right="0.39370078740157483" top="0.39370078740157483" bottom="0.39370078740157483" header="0.31496062992125984" footer="0.31496062992125984"/>
  <pageSetup paperSize="9" scale="5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2.3</vt:lpstr>
      <vt:lpstr>'Форма 2.3'!Заголовки_для_печати</vt:lpstr>
      <vt:lpstr>'Форма 2.3'!Область_печати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Борисенко Алексей Владимирович</dc:creator>
  <cp:lastModifiedBy>SF100010</cp:lastModifiedBy>
  <cp:lastPrinted>2018-04-09T10:20:54Z</cp:lastPrinted>
  <dcterms:created xsi:type="dcterms:W3CDTF">2017-03-14T13:07:56Z</dcterms:created>
  <dcterms:modified xsi:type="dcterms:W3CDTF">2019-03-22T12:24:15Z</dcterms:modified>
</cp:coreProperties>
</file>