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nagornaya\Desktop\РАСКРЫТИЕ\2020_план\"/>
    </mc:Choice>
  </mc:AlternateContent>
  <xr:revisionPtr revIDLastSave="0" documentId="13_ncr:1_{E3411370-A0E9-4A76-9665-780D1AC813CE}" xr6:coauthVersionLast="37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Форма 2.3" sheetId="1" r:id="rId1"/>
  </sheets>
  <definedNames>
    <definedName name="_xlnm.Print_Titles" localSheetId="0">'Форма 2.3'!$A:$B</definedName>
    <definedName name="_xlnm.Print_Area" localSheetId="0">'Форма 2.3'!$A$1:$R$24</definedName>
  </definedNames>
  <calcPr calcId="179021"/>
</workbook>
</file>

<file path=xl/calcChain.xml><?xml version="1.0" encoding="utf-8"?>
<calcChain xmlns="http://schemas.openxmlformats.org/spreadsheetml/2006/main">
  <c r="J20" i="1" l="1"/>
  <c r="J17" i="1" s="1"/>
  <c r="I20" i="1"/>
  <c r="I17" i="1" s="1"/>
  <c r="H20" i="1"/>
  <c r="G20" i="1"/>
  <c r="G17" i="1" s="1"/>
  <c r="F20" i="1"/>
  <c r="E20" i="1"/>
  <c r="D20" i="1"/>
  <c r="C20" i="1"/>
  <c r="E17" i="1"/>
  <c r="F17" i="1"/>
  <c r="H17" i="1"/>
  <c r="K17" i="1"/>
  <c r="L17" i="1"/>
  <c r="M17" i="1"/>
  <c r="N17" i="1"/>
  <c r="O17" i="1"/>
  <c r="P17" i="1"/>
  <c r="Q17" i="1"/>
  <c r="R17" i="1"/>
  <c r="H10" i="1" l="1"/>
  <c r="D10" i="1"/>
  <c r="C10" i="1"/>
  <c r="Q9" i="1"/>
  <c r="P9" i="1"/>
  <c r="O9" i="1"/>
  <c r="N9" i="1"/>
  <c r="M9" i="1"/>
  <c r="L9" i="1"/>
  <c r="K9" i="1"/>
  <c r="J9" i="1"/>
  <c r="I9" i="1"/>
  <c r="G9" i="1"/>
  <c r="F9" i="1"/>
  <c r="E9" i="1"/>
  <c r="H9" i="1"/>
  <c r="R9" i="1"/>
  <c r="C9" i="1"/>
  <c r="D9" i="1"/>
  <c r="D17" i="1" l="1"/>
  <c r="C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SF100010</author>
  </authors>
  <commentList>
    <comment ref="A8" authorId="0" shapeId="0" xr:uid="{58FDE770-6EB5-49E7-B0FC-B676C96B79C7}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Текущий ремонт</t>
        </r>
      </text>
    </comment>
    <comment ref="A9" authorId="0" shapeId="0" xr:uid="{678043C5-D603-455D-81A5-075E306796C3}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материалы и ГСМ без благоустройства и уборки + прочие подряды по ремонту оборудования+ ВДГО</t>
        </r>
      </text>
    </comment>
    <comment ref="A10" authorId="0" shapeId="0" xr:uid="{43DEA5E9-98E2-441F-A0A5-2E9BD421A89E}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ТО лифтов + освид.+страхов.</t>
        </r>
      </text>
    </comment>
    <comment ref="A13" authorId="0" shapeId="0" xr:uid="{E7FF9031-C813-4425-8A10-2C1E35EDF671}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уборка МОП+ ТО ОДС+ТО ВПВ</t>
        </r>
      </text>
    </comment>
    <comment ref="A14" authorId="0" shapeId="0" xr:uid="{1E0C19C2-71D3-47EF-A9DF-1910ED4DCA92}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уборка ПТ + материалы для уборки и озеленения</t>
        </r>
      </text>
    </comment>
  </commentList>
</comments>
</file>

<file path=xl/sharedStrings.xml><?xml version="1.0" encoding="utf-8"?>
<sst xmlns="http://schemas.openxmlformats.org/spreadsheetml/2006/main" count="72" uniqueCount="41">
  <si>
    <t>Форма 2. Сведения о многоквартирных домах, управления которыми осуществляет управляющая организация ООО "Сфера"</t>
  </si>
  <si>
    <t>Наименование (виды) работ и услуг</t>
  </si>
  <si>
    <t>Единица измерения</t>
  </si>
  <si>
    <t>Дата заполнения/ внесения изменений</t>
  </si>
  <si>
    <t>Годовая плановая стоимость работ (услуг)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</si>
  <si>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</si>
  <si>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руб.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</si>
  <si>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</si>
  <si>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лифта (лифтов) в многоквартирном доме</t>
  </si>
  <si>
    <t>Работы по обеспечению вывоза бытовых отходов</t>
  </si>
  <si>
    <t>Работы по содержанию и ремонту мусоропроводов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</si>
  <si>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</si>
  <si>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</si>
  <si>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Обеспечение устранения аварий на внутридомовых инженерных системах в многоквартирном доме</t>
  </si>
  <si>
    <t>Текущий ремонт и благоустройство</t>
  </si>
  <si>
    <t>Прочие услуги</t>
  </si>
  <si>
    <t>Техническое обслуживание системы ДУ и ППА</t>
  </si>
  <si>
    <t>Техническое обслуживание запирающих устройств</t>
  </si>
  <si>
    <t>Дератизация</t>
  </si>
  <si>
    <t>Проверка КИП и ОПУ</t>
  </si>
  <si>
    <t>Утилизация ламп</t>
  </si>
  <si>
    <t>Техническое обслуживание ИТП</t>
  </si>
  <si>
    <t>Услуга "Консьерж"</t>
  </si>
  <si>
    <t>Московская область, 
г. Пущино, мкр. АБ, д. 22</t>
  </si>
  <si>
    <t>Московская область, 
г. Пущино, мкр. АБ, д. 23</t>
  </si>
  <si>
    <t>Московская область, 
г. Пущино, мкр. Г, д. 21</t>
  </si>
  <si>
    <t>Московская область, 
г. Пущино, мкр. Г, д. 22</t>
  </si>
  <si>
    <t>Московская область, 
г. Пущино, мкр. ФИАН, д. 1</t>
  </si>
  <si>
    <t>Московская область, 
г. Пущино, мкр. ФИАН, д. 2</t>
  </si>
  <si>
    <t>Московская область, 
г. Пущино, мкр. ФИАН, д. 3</t>
  </si>
  <si>
    <t>Московская область, 
г. Пущино, мкр. ФИАН, д. 4</t>
  </si>
  <si>
    <t>Московская область, 
г. Пущино, мкр. ФИАН, д. 5</t>
  </si>
  <si>
    <t>Московская область, 
г. Пущино, мкр. ФИАН, д. 6</t>
  </si>
  <si>
    <t>Московская область, 
г. Пущино, мкр. ФИАН, д. 7</t>
  </si>
  <si>
    <t>Московская область, 
г. Пущино, мкр. ФИАН, д. 8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</si>
  <si>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многоквартирными домами на 2020 год</t>
  </si>
  <si>
    <t>Московская область, 
г. Пущино, мкр. В, д. 1</t>
  </si>
  <si>
    <t>Московская область, 
г. Пущино, мкр. В, д. 2</t>
  </si>
  <si>
    <t>Московская область, 
г. Пущино, мкр. В, д. 20</t>
  </si>
  <si>
    <t>Московская область, 
г. Пущино, мкр. В, д. 35</t>
  </si>
  <si>
    <t>Годовая плановая стоимость работ (услуг) на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</si>
</sst>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49" fontId="0" fillId="0" borderId="0" xfId="1" applyNumberFormat="1" applyFont="1" applyAlignment="1">
      <alignment horizontal="left" vertical="center" wrapText="1"/>
    </xf>
    <xf numFmtId="49" fontId="1" fillId="0" borderId="0" xfId="1" applyNumberFormat="1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indent="2"/>
    </xf>
    <xf numFmtId="2" fontId="0" fillId="0" borderId="0" xfId="0" applyNumberFormat="1"/>
    <xf numFmtId="4" fontId="8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/>
  </cellXfs>
  <cellStyles count="2">
    <cellStyle name="Обычный" xfId="0" builtinId="0"/>
    <cellStyle name="Обычный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9"/>
  <sheetViews>
    <sheetView showGridLines="0" tabSelected="1" topLeftCell="A3" zoomScaleNormal="100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C11" sqref="C11"/>
    </sheetView>
  </sheetViews>
  <sheetFormatPr defaultRowHeight="12.75" x14ac:dyDescent="0.2"/>
  <cols>
    <col min="1" max="1" width="92.1640625" customWidth="1"/>
    <col min="2" max="2" width="14" customWidth="1"/>
    <col min="3" max="18" width="20.83203125" customWidth="1"/>
    <col min="19" max="19" width="10.1640625" bestFit="1" customWidth="1"/>
  </cols>
  <sheetData>
    <row r="2" spans="1:19" ht="33.75" customHeight="1" x14ac:dyDescent="0.2">
      <c r="A2" s="1" t="s">
        <v>0</v>
      </c>
    </row>
    <row r="3" spans="1:19" ht="51" customHeight="1" x14ac:dyDescent="0.2">
      <c r="A3" s="2" t="s">
        <v>35</v>
      </c>
    </row>
    <row r="5" spans="1:19" ht="46.5" customHeight="1" x14ac:dyDescent="0.2">
      <c r="A5" s="14" t="s">
        <v>1</v>
      </c>
      <c r="B5" s="14" t="s">
        <v>2</v>
      </c>
      <c r="C5" s="3" t="s">
        <v>23</v>
      </c>
      <c r="D5" s="3" t="s">
        <v>24</v>
      </c>
      <c r="E5" s="3" t="s">
        <v>36</v>
      </c>
      <c r="F5" s="3" t="s">
        <v>37</v>
      </c>
      <c r="G5" s="3" t="s">
        <v>38</v>
      </c>
      <c r="H5" s="3" t="s">
        <v>39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</row>
    <row r="6" spans="1:19" ht="18.75" x14ac:dyDescent="0.2">
      <c r="A6" s="4" t="s">
        <v>3</v>
      </c>
      <c r="B6" s="5"/>
      <c r="C6" s="6">
        <v>43917</v>
      </c>
      <c r="D6" s="6">
        <v>43917</v>
      </c>
      <c r="E6" s="6">
        <v>43917</v>
      </c>
      <c r="F6" s="6">
        <v>43917</v>
      </c>
      <c r="G6" s="6">
        <v>43917</v>
      </c>
      <c r="H6" s="6">
        <v>43917</v>
      </c>
      <c r="I6" s="6">
        <v>43917</v>
      </c>
      <c r="J6" s="6">
        <v>43917</v>
      </c>
      <c r="K6" s="6">
        <v>43917</v>
      </c>
      <c r="L6" s="6">
        <v>43917</v>
      </c>
      <c r="M6" s="6">
        <v>43917</v>
      </c>
      <c r="N6" s="6">
        <v>43917</v>
      </c>
      <c r="O6" s="6">
        <v>43917</v>
      </c>
      <c r="P6" s="6">
        <v>43917</v>
      </c>
      <c r="Q6" s="6">
        <v>43917</v>
      </c>
      <c r="R6" s="6">
        <v>43917</v>
      </c>
    </row>
    <row r="7" spans="1:19" ht="45" x14ac:dyDescent="0.2">
      <c r="A7" s="7" t="s">
        <v>4</v>
      </c>
      <c r="B7" s="5"/>
      <c r="C7" s="8" t="s">
        <v>40</v>
      </c>
      <c r="D7" s="8" t="s">
        <v>40</v>
      </c>
      <c r="E7" s="8" t="s">
        <v>40</v>
      </c>
      <c r="F7" s="8" t="s">
        <v>40</v>
      </c>
      <c r="G7" s="8" t="s">
        <v>40</v>
      </c>
      <c r="H7" s="8" t="s">
        <v>40</v>
      </c>
      <c r="I7" s="8" t="s">
        <v>40</v>
      </c>
      <c r="J7" s="8" t="s">
        <v>40</v>
      </c>
      <c r="K7" s="8" t="s">
        <v>40</v>
      </c>
      <c r="L7" s="8" t="s">
        <v>40</v>
      </c>
      <c r="M7" s="8" t="s">
        <v>40</v>
      </c>
      <c r="N7" s="8" t="s">
        <v>40</v>
      </c>
      <c r="O7" s="8" t="s">
        <v>40</v>
      </c>
      <c r="P7" s="8" t="s">
        <v>40</v>
      </c>
      <c r="Q7" s="8" t="s">
        <v>40</v>
      </c>
      <c r="R7" s="8" t="s">
        <v>40</v>
      </c>
    </row>
    <row r="8" spans="1:19" ht="31.5" x14ac:dyDescent="0.2">
      <c r="A8" s="9" t="s">
        <v>5</v>
      </c>
      <c r="B8" s="10" t="s">
        <v>6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</row>
    <row r="9" spans="1:19" ht="47.25" x14ac:dyDescent="0.2">
      <c r="A9" s="9" t="s">
        <v>7</v>
      </c>
      <c r="B9" s="10" t="s">
        <v>6</v>
      </c>
      <c r="C9" s="13">
        <f>52576</f>
        <v>52576</v>
      </c>
      <c r="D9" s="13">
        <f>52771</f>
        <v>52771</v>
      </c>
      <c r="E9" s="13">
        <f>2652*12+34989</f>
        <v>66813</v>
      </c>
      <c r="F9" s="13">
        <f>2652*12+38920</f>
        <v>70744</v>
      </c>
      <c r="G9" s="13">
        <f>2652*12+32170</f>
        <v>63994</v>
      </c>
      <c r="H9" s="13">
        <f>38940</f>
        <v>38940</v>
      </c>
      <c r="I9" s="13">
        <f>2652*12+38192</f>
        <v>70016</v>
      </c>
      <c r="J9" s="13">
        <f>2652*12+37565</f>
        <v>69389</v>
      </c>
      <c r="K9" s="13">
        <f>547*12+7742</f>
        <v>14306</v>
      </c>
      <c r="L9" s="13">
        <f>162*12+1501</f>
        <v>3445</v>
      </c>
      <c r="M9" s="13">
        <f>162*12+1623</f>
        <v>3567</v>
      </c>
      <c r="N9" s="13">
        <f>162*12+2084</f>
        <v>4028</v>
      </c>
      <c r="O9" s="13">
        <f>347*12+5221</f>
        <v>9385</v>
      </c>
      <c r="P9" s="13">
        <f>347*12+5386</f>
        <v>9550</v>
      </c>
      <c r="Q9" s="13">
        <f>347*12+5187</f>
        <v>9351</v>
      </c>
      <c r="R9" s="13">
        <f>5135</f>
        <v>5135</v>
      </c>
      <c r="S9" s="15"/>
    </row>
    <row r="10" spans="1:19" ht="15.75" x14ac:dyDescent="0.2">
      <c r="A10" s="9" t="s">
        <v>8</v>
      </c>
      <c r="B10" s="10" t="s">
        <v>6</v>
      </c>
      <c r="C10" s="13">
        <f>833*12+13187+170010</f>
        <v>193193</v>
      </c>
      <c r="D10" s="13">
        <f>833*12+13187+162475</f>
        <v>185658</v>
      </c>
      <c r="E10" s="13">
        <v>0</v>
      </c>
      <c r="F10" s="13">
        <v>0</v>
      </c>
      <c r="G10" s="13">
        <v>0</v>
      </c>
      <c r="H10" s="13">
        <f>1250*12+23947+311547</f>
        <v>350494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</row>
    <row r="11" spans="1:19" ht="15.75" x14ac:dyDescent="0.2">
      <c r="A11" s="9" t="s">
        <v>9</v>
      </c>
      <c r="B11" s="10" t="s">
        <v>6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</row>
    <row r="12" spans="1:19" ht="15.75" x14ac:dyDescent="0.2">
      <c r="A12" s="9" t="s">
        <v>10</v>
      </c>
      <c r="B12" s="10" t="s">
        <v>6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</row>
    <row r="13" spans="1:19" ht="31.5" x14ac:dyDescent="0.2">
      <c r="A13" s="9" t="s">
        <v>11</v>
      </c>
      <c r="B13" s="10" t="s">
        <v>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</row>
    <row r="14" spans="1:19" ht="47.25" x14ac:dyDescent="0.2">
      <c r="A14" s="9" t="s">
        <v>12</v>
      </c>
      <c r="B14" s="10" t="s">
        <v>6</v>
      </c>
      <c r="C14" s="13">
        <v>38118</v>
      </c>
      <c r="D14" s="13">
        <v>38259</v>
      </c>
      <c r="E14" s="13">
        <v>25367</v>
      </c>
      <c r="F14" s="13">
        <v>28217</v>
      </c>
      <c r="G14" s="13">
        <v>23323</v>
      </c>
      <c r="H14" s="13">
        <v>28232</v>
      </c>
      <c r="I14" s="13">
        <v>27689</v>
      </c>
      <c r="J14" s="13">
        <v>27235</v>
      </c>
      <c r="K14" s="13">
        <v>5613</v>
      </c>
      <c r="L14" s="13">
        <v>1088</v>
      </c>
      <c r="M14" s="13">
        <v>1176</v>
      </c>
      <c r="N14" s="13">
        <v>1511</v>
      </c>
      <c r="O14" s="13">
        <v>3785</v>
      </c>
      <c r="P14" s="13">
        <v>905</v>
      </c>
      <c r="Q14" s="13">
        <v>3760</v>
      </c>
      <c r="R14" s="13">
        <v>3723</v>
      </c>
    </row>
    <row r="15" spans="1:19" ht="31.5" x14ac:dyDescent="0.2">
      <c r="A15" s="9" t="s">
        <v>13</v>
      </c>
      <c r="B15" s="10" t="s">
        <v>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</row>
    <row r="16" spans="1:19" ht="15.75" x14ac:dyDescent="0.2">
      <c r="A16" s="9" t="s">
        <v>14</v>
      </c>
      <c r="B16" s="10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</row>
    <row r="17" spans="1:18" ht="15.75" x14ac:dyDescent="0.2">
      <c r="A17" s="9" t="s">
        <v>15</v>
      </c>
      <c r="B17" s="10" t="s">
        <v>6</v>
      </c>
      <c r="C17" s="13">
        <f>SUM(C18:C22)</f>
        <v>7356</v>
      </c>
      <c r="D17" s="13">
        <f>SUM(D18:D22)</f>
        <v>7392</v>
      </c>
      <c r="E17" s="13">
        <f t="shared" ref="E17:R17" si="0">SUM(E18:E22)</f>
        <v>3540</v>
      </c>
      <c r="F17" s="13">
        <f t="shared" si="0"/>
        <v>3936</v>
      </c>
      <c r="G17" s="13">
        <f t="shared" si="0"/>
        <v>3252</v>
      </c>
      <c r="H17" s="13">
        <f t="shared" si="0"/>
        <v>9828</v>
      </c>
      <c r="I17" s="13">
        <f t="shared" si="0"/>
        <v>4116</v>
      </c>
      <c r="J17" s="13">
        <f t="shared" si="0"/>
        <v>1872</v>
      </c>
      <c r="K17" s="13">
        <f t="shared" si="0"/>
        <v>0</v>
      </c>
      <c r="L17" s="13">
        <f t="shared" si="0"/>
        <v>0</v>
      </c>
      <c r="M17" s="13">
        <f t="shared" si="0"/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  <c r="Q17" s="13">
        <f t="shared" si="0"/>
        <v>0</v>
      </c>
      <c r="R17" s="13">
        <f t="shared" si="0"/>
        <v>0</v>
      </c>
    </row>
    <row r="18" spans="1:18" ht="15.75" x14ac:dyDescent="0.2">
      <c r="A18" s="11" t="s">
        <v>16</v>
      </c>
      <c r="B18" s="10" t="s">
        <v>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</row>
    <row r="19" spans="1:18" ht="15.75" x14ac:dyDescent="0.2">
      <c r="A19" s="11" t="s">
        <v>17</v>
      </c>
      <c r="B19" s="10" t="s">
        <v>6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</row>
    <row r="20" spans="1:18" ht="15.75" x14ac:dyDescent="0.2">
      <c r="A20" s="11" t="s">
        <v>18</v>
      </c>
      <c r="B20" s="10" t="s">
        <v>6</v>
      </c>
      <c r="C20" s="13">
        <f>613*12</f>
        <v>7356</v>
      </c>
      <c r="D20" s="13">
        <f>616*12</f>
        <v>7392</v>
      </c>
      <c r="E20" s="13">
        <f>295*12</f>
        <v>3540</v>
      </c>
      <c r="F20" s="13">
        <f>328*12</f>
        <v>3936</v>
      </c>
      <c r="G20" s="13">
        <f>271*12</f>
        <v>3252</v>
      </c>
      <c r="H20" s="13">
        <f>819*12</f>
        <v>9828</v>
      </c>
      <c r="I20" s="13">
        <f>343*12</f>
        <v>4116</v>
      </c>
      <c r="J20" s="13">
        <f>156*12</f>
        <v>1872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</row>
    <row r="21" spans="1:18" ht="15.75" x14ac:dyDescent="0.2">
      <c r="A21" s="11" t="s">
        <v>19</v>
      </c>
      <c r="B21" s="10" t="s">
        <v>6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</row>
    <row r="22" spans="1:18" ht="15.75" x14ac:dyDescent="0.2">
      <c r="A22" s="11" t="s">
        <v>20</v>
      </c>
      <c r="B22" s="10" t="s">
        <v>6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</row>
    <row r="23" spans="1:18" ht="15.75" x14ac:dyDescent="0.2">
      <c r="A23" s="9" t="s">
        <v>21</v>
      </c>
      <c r="B23" s="10" t="s">
        <v>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</row>
    <row r="24" spans="1:18" ht="15.75" x14ac:dyDescent="0.2">
      <c r="A24" s="9" t="s">
        <v>22</v>
      </c>
      <c r="B24" s="10" t="s">
        <v>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</row>
    <row r="26" spans="1:18" x14ac:dyDescent="0.2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9" spans="1:18" x14ac:dyDescent="0.2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</sheetData>
  <pageMargins left="0.39370078740157483" right="0.39370078740157483" top="0.39370078740157483" bottom="0.39370078740157483" header="0.31496062992125984" footer="0.31496062992125984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2.3</vt:lpstr>
      <vt:lpstr>'Форма 2.3'!Заголовки_для_печати</vt:lpstr>
      <vt:lpstr>'Форма 2.3'!Область_печати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Борисенко Алексей Владимирович</dc:creator>
  <cp:lastModifiedBy>Nagornaya Lyubov Viktorovna</cp:lastModifiedBy>
  <cp:lastPrinted>2018-04-09T10:20:54Z</cp:lastPrinted>
  <dcterms:created xsi:type="dcterms:W3CDTF">2017-03-14T13:07:56Z</dcterms:created>
  <dcterms:modified xsi:type="dcterms:W3CDTF">2020-03-28T16:26:50Z</dcterms:modified>
</cp:coreProperties>
</file>